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ZAMÓWIENIA PUBLICZNE 2020\"/>
    </mc:Choice>
  </mc:AlternateContent>
  <bookViews>
    <workbookView xWindow="0" yWindow="0" windowWidth="23040" windowHeight="9192"/>
  </bookViews>
  <sheets>
    <sheet name="18.10.2021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4" l="1"/>
  <c r="H52" i="4" l="1"/>
  <c r="G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7" i="4"/>
  <c r="N8" i="4"/>
  <c r="J8" i="4"/>
  <c r="J5" i="4"/>
  <c r="J6" i="4"/>
  <c r="J3" i="4"/>
  <c r="J4" i="4"/>
  <c r="N11" i="4" l="1"/>
</calcChain>
</file>

<file path=xl/sharedStrings.xml><?xml version="1.0" encoding="utf-8"?>
<sst xmlns="http://schemas.openxmlformats.org/spreadsheetml/2006/main" count="113" uniqueCount="113">
  <si>
    <t>LP.</t>
  </si>
  <si>
    <t>wg TERMINU</t>
  </si>
  <si>
    <t xml:space="preserve">Nr  umowy </t>
  </si>
  <si>
    <t>Data wygaśnięcia umowy</t>
  </si>
  <si>
    <t>WARTOŚĆ UMOWY BRUTTO:</t>
  </si>
  <si>
    <t>Wykorzystano</t>
  </si>
  <si>
    <t>03_06_A&amp;A Biotechn</t>
  </si>
  <si>
    <t>90-DZP.215.ZP-108.2020</t>
  </si>
  <si>
    <t>03_08_Anchem+</t>
  </si>
  <si>
    <t>90-DZP.216.ZP-108.2020</t>
  </si>
  <si>
    <t>02_05_SIGMA</t>
  </si>
  <si>
    <t>90-DZP.156.ZP-072.2020</t>
  </si>
  <si>
    <t>02_12_EURX</t>
  </si>
  <si>
    <t>90-DZP.160.ZP-072.2020</t>
  </si>
  <si>
    <t>02_08_PERLAN</t>
  </si>
  <si>
    <t>90-DZP.157.ZP-072.2020</t>
  </si>
  <si>
    <t>02_19_CHEMLAND</t>
  </si>
  <si>
    <t>90-DZP.166.ZP-072.2020</t>
  </si>
  <si>
    <t>02_09_ABO</t>
  </si>
  <si>
    <t>90-DZP.158.ZP-072.2020</t>
  </si>
  <si>
    <t>04_08_LabJOT</t>
  </si>
  <si>
    <t>90-DZP.346.ZP-171.2020</t>
  </si>
  <si>
    <t>04_10_QIAGEN</t>
  </si>
  <si>
    <t>90-DZP.348.ZP-171.2020</t>
  </si>
  <si>
    <t>04_01_Life_Tech</t>
  </si>
  <si>
    <t>90-DZP.342.ZP-171.2020</t>
  </si>
  <si>
    <t>04_04_Biokom</t>
  </si>
  <si>
    <t>90-DZP.344.ZP-171.2020</t>
  </si>
  <si>
    <t>04_19_Eppendorf</t>
  </si>
  <si>
    <t>90-DZP.352.ZP-171.2020</t>
  </si>
  <si>
    <t>04_22_SIGMA</t>
  </si>
  <si>
    <t>90-DZP.353.ZP-171.2020</t>
  </si>
  <si>
    <t>04_23_SIGMA</t>
  </si>
  <si>
    <t>90-DZP.354.ZP-171.2020</t>
  </si>
  <si>
    <t>04_05_Argenta</t>
  </si>
  <si>
    <t>90-DZP.345.ZP-171.2020</t>
  </si>
  <si>
    <t>04_13_VWR</t>
  </si>
  <si>
    <t>90-DZP.351.ZP-171.2020</t>
  </si>
  <si>
    <t>04_11_ROCHE</t>
  </si>
  <si>
    <t>90-DZP.349.ZP-171.2020</t>
  </si>
  <si>
    <t>04_12_SARSTEDT</t>
  </si>
  <si>
    <t>90-DZP.350.ZP-171.2020</t>
  </si>
  <si>
    <t>04_09_MEDLAB</t>
  </si>
  <si>
    <t>90-DZP.347.ZP-171.2020</t>
  </si>
  <si>
    <t>04_02_Bio-Techne</t>
  </si>
  <si>
    <t>90-DZP.343.ZP-171.2020</t>
  </si>
  <si>
    <t>05_01_MERCK</t>
  </si>
  <si>
    <t>90-DZP.108.261.15.2021</t>
  </si>
  <si>
    <t>05_02_WITKO</t>
  </si>
  <si>
    <t>90-DZP.109.261.15.2021</t>
  </si>
  <si>
    <t>05_03_ALCHEM</t>
  </si>
  <si>
    <t>90-DZP.110.261.15.2021</t>
  </si>
  <si>
    <t>05_07_VWR</t>
  </si>
  <si>
    <t>90-DZP.111.261.15.2021</t>
  </si>
  <si>
    <t>05_10_ALCHEM</t>
  </si>
  <si>
    <t>90-DZP.112.261.15.2021</t>
  </si>
  <si>
    <t>05_11_PERLAN</t>
  </si>
  <si>
    <t>90-DZP.113.261.15.2021</t>
  </si>
  <si>
    <t>05_12_WITKO</t>
  </si>
  <si>
    <t>90-DZP.114.261.15.2021</t>
  </si>
  <si>
    <t>05_16_A.G.A</t>
  </si>
  <si>
    <t>90-DZP.115.261.15.2021</t>
  </si>
  <si>
    <t>05_17_ALCHEM</t>
  </si>
  <si>
    <t>90-DZP.116.261.15.2021</t>
  </si>
  <si>
    <t>05_18_ANALITYK_GENETYKA</t>
  </si>
  <si>
    <t>90-DZP.117.261.15.2021</t>
  </si>
  <si>
    <t>05_19_BECKMAN</t>
  </si>
  <si>
    <t>90-DZP.118.261.15.2021</t>
  </si>
  <si>
    <t>05_20_BIOMERIEUX</t>
  </si>
  <si>
    <t>90-DZP.119.261.15.2021</t>
  </si>
  <si>
    <t>05_21_CYTOGEN</t>
  </si>
  <si>
    <t>90-DZP.120.261.15.2021</t>
  </si>
  <si>
    <t>05_22_ABO</t>
  </si>
  <si>
    <t>90-DZP.121.261.15.2021</t>
  </si>
  <si>
    <t>05_23_ARGENTA</t>
  </si>
  <si>
    <t>90-DZP.122.261.15.2021</t>
  </si>
  <si>
    <t>05_25_BIOMAXIMA</t>
  </si>
  <si>
    <t>90-DZP.123.261.15.2021</t>
  </si>
  <si>
    <t>05_27_EURX</t>
  </si>
  <si>
    <t>90-DZP.124.261.15.2021</t>
  </si>
  <si>
    <t>05_28_KAWASKA</t>
  </si>
  <si>
    <t>90-DZP.125.261.15.2021</t>
  </si>
  <si>
    <t>05_32_LIFETECHNOLOGIES</t>
  </si>
  <si>
    <t>90-DZP.126.261.15.2021</t>
  </si>
  <si>
    <t>05_33_WITKO</t>
  </si>
  <si>
    <t>90-DZP.127.261.15.2021</t>
  </si>
  <si>
    <t>05_34_BIORAD</t>
  </si>
  <si>
    <t>90-DZP.128.261.15.2021</t>
  </si>
  <si>
    <t>05_39_ARGENTA</t>
  </si>
  <si>
    <t>90-DZP.129.261.15.2021</t>
  </si>
  <si>
    <t>05_40_WITKO</t>
  </si>
  <si>
    <t>90-DZP.130.261.15.2021</t>
  </si>
  <si>
    <t>05_41_QIAGEN</t>
  </si>
  <si>
    <t>90-DZP.131.261.15.2021</t>
  </si>
  <si>
    <t>05_42_GENOPLAST</t>
  </si>
  <si>
    <t>90-DZP.132.261.15.2021</t>
  </si>
  <si>
    <t>05_30_BIOTECHNE</t>
  </si>
  <si>
    <t>90-DZP.143.261.15.2021</t>
  </si>
  <si>
    <t>BRAKUJE do zrealizowania (50 % umowy)</t>
  </si>
  <si>
    <t>%</t>
  </si>
  <si>
    <t>SUMA</t>
  </si>
  <si>
    <t>06_02_ALCHEM</t>
  </si>
  <si>
    <t>90-DZP.180.261.58.2021</t>
  </si>
  <si>
    <t>06_03_MERCK</t>
  </si>
  <si>
    <t>90-DZP.181.261.58.2021</t>
  </si>
  <si>
    <t>06_01_ANIMALAB</t>
  </si>
  <si>
    <t>90-DZP.191.261.72.2021</t>
  </si>
  <si>
    <t>stan na 19.09.2021</t>
  </si>
  <si>
    <t>różnica</t>
  </si>
  <si>
    <t>BRAKUJE  DO REALIZACJI UMOWY</t>
  </si>
  <si>
    <t>stan na 18.10.2021</t>
  </si>
  <si>
    <t>WYKORZYSTANIE PAKIETÓW PRZETARGOWYCH</t>
  </si>
  <si>
    <t>Sukcesywna dostawa odczynników chemicznych i laboratoryjnych materiałów zużywalnych.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</si>
</sst>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2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164" fontId="6" fillId="0" borderId="9" xfId="0" applyNumberFormat="1" applyFont="1" applyFill="1" applyBorder="1" applyAlignment="1">
      <alignment vertical="center"/>
    </xf>
    <xf numFmtId="165" fontId="6" fillId="0" borderId="9" xfId="0" applyNumberFormat="1" applyFont="1" applyFill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vertical="center"/>
    </xf>
    <xf numFmtId="165" fontId="6" fillId="0" borderId="4" xfId="0" applyNumberFormat="1" applyFont="1" applyFill="1" applyBorder="1" applyAlignment="1">
      <alignment vertical="center"/>
    </xf>
    <xf numFmtId="10" fontId="6" fillId="0" borderId="5" xfId="1" applyNumberFormat="1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0" fontId="6" fillId="0" borderId="7" xfId="1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4" fontId="6" fillId="0" borderId="4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4" fontId="6" fillId="0" borderId="9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6" fillId="2" borderId="18" xfId="0" applyNumberFormat="1" applyFont="1" applyFill="1" applyBorder="1" applyAlignment="1">
      <alignment vertical="center"/>
    </xf>
    <xf numFmtId="165" fontId="6" fillId="2" borderId="14" xfId="0" applyNumberFormat="1" applyFont="1" applyFill="1" applyBorder="1" applyAlignment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6" fillId="2" borderId="15" xfId="0" applyNumberFormat="1" applyFont="1" applyFill="1" applyBorder="1" applyAlignment="1">
      <alignment vertical="center"/>
    </xf>
    <xf numFmtId="165" fontId="6" fillId="2" borderId="20" xfId="0" applyNumberFormat="1" applyFont="1" applyFill="1" applyBorder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165" fontId="6" fillId="2" borderId="9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65" fontId="6" fillId="0" borderId="18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65" fontId="6" fillId="0" borderId="14" xfId="0" applyNumberFormat="1" applyFont="1" applyFill="1" applyBorder="1" applyAlignment="1">
      <alignment vertical="center"/>
    </xf>
    <xf numFmtId="10" fontId="6" fillId="0" borderId="7" xfId="1" applyNumberFormat="1" applyFont="1" applyFill="1" applyBorder="1" applyAlignment="1">
      <alignment vertical="center"/>
    </xf>
    <xf numFmtId="165" fontId="6" fillId="0" borderId="20" xfId="0" applyNumberFormat="1" applyFont="1" applyFill="1" applyBorder="1" applyAlignment="1">
      <alignment vertical="center"/>
    </xf>
    <xf numFmtId="165" fontId="6" fillId="0" borderId="15" xfId="0" applyNumberFormat="1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 wrapText="1"/>
    </xf>
    <xf numFmtId="165" fontId="5" fillId="6" borderId="0" xfId="0" applyNumberFormat="1" applyFont="1" applyFill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 textRotation="90"/>
    </xf>
    <xf numFmtId="14" fontId="4" fillId="0" borderId="12" xfId="0" applyNumberFormat="1" applyFont="1" applyBorder="1" applyAlignment="1">
      <alignment horizontal="center" vertical="center" textRotation="90"/>
    </xf>
    <xf numFmtId="14" fontId="4" fillId="0" borderId="13" xfId="0" applyNumberFormat="1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164" fontId="6" fillId="5" borderId="4" xfId="0" applyNumberFormat="1" applyFont="1" applyFill="1" applyBorder="1" applyAlignment="1">
      <alignment vertical="center"/>
    </xf>
    <xf numFmtId="165" fontId="6" fillId="5" borderId="4" xfId="0" applyNumberFormat="1" applyFont="1" applyFill="1" applyBorder="1" applyAlignment="1">
      <alignment vertical="center"/>
    </xf>
    <xf numFmtId="165" fontId="6" fillId="5" borderId="18" xfId="0" applyNumberFormat="1" applyFont="1" applyFill="1" applyBorder="1" applyAlignment="1">
      <alignment vertical="center"/>
    </xf>
    <xf numFmtId="10" fontId="6" fillId="5" borderId="5" xfId="1" applyNumberFormat="1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64" fontId="6" fillId="5" borderId="9" xfId="0" applyNumberFormat="1" applyFont="1" applyFill="1" applyBorder="1" applyAlignment="1">
      <alignment vertical="center"/>
    </xf>
    <xf numFmtId="165" fontId="6" fillId="5" borderId="9" xfId="0" applyNumberFormat="1" applyFont="1" applyFill="1" applyBorder="1" applyAlignment="1">
      <alignment vertical="center"/>
    </xf>
    <xf numFmtId="165" fontId="6" fillId="5" borderId="20" xfId="0" applyNumberFormat="1" applyFont="1" applyFill="1" applyBorder="1" applyAlignment="1">
      <alignment vertical="center"/>
    </xf>
    <xf numFmtId="10" fontId="6" fillId="5" borderId="10" xfId="1" applyNumberFormat="1" applyFont="1" applyFill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0" fontId="7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vertical="center"/>
    </xf>
    <xf numFmtId="164" fontId="6" fillId="5" borderId="23" xfId="0" applyNumberFormat="1" applyFont="1" applyFill="1" applyBorder="1" applyAlignment="1">
      <alignment vertical="center"/>
    </xf>
    <xf numFmtId="165" fontId="6" fillId="5" borderId="23" xfId="0" applyNumberFormat="1" applyFont="1" applyFill="1" applyBorder="1" applyAlignment="1">
      <alignment vertical="center"/>
    </xf>
    <xf numFmtId="165" fontId="6" fillId="5" borderId="24" xfId="0" applyNumberFormat="1" applyFont="1" applyFill="1" applyBorder="1" applyAlignment="1">
      <alignment vertical="center"/>
    </xf>
    <xf numFmtId="10" fontId="6" fillId="5" borderId="25" xfId="1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165" fontId="6" fillId="5" borderId="1" xfId="0" applyNumberFormat="1" applyFont="1" applyFill="1" applyBorder="1" applyAlignment="1">
      <alignment vertical="center"/>
    </xf>
    <xf numFmtId="165" fontId="6" fillId="5" borderId="14" xfId="0" applyNumberFormat="1" applyFont="1" applyFill="1" applyBorder="1" applyAlignment="1">
      <alignment vertical="center"/>
    </xf>
    <xf numFmtId="10" fontId="6" fillId="5" borderId="7" xfId="1" applyNumberFormat="1" applyFont="1" applyFill="1" applyBorder="1" applyAlignment="1">
      <alignment vertical="center"/>
    </xf>
    <xf numFmtId="14" fontId="7" fillId="5" borderId="11" xfId="0" applyNumberFormat="1" applyFont="1" applyFill="1" applyBorder="1" applyAlignment="1">
      <alignment horizontal="center" vertical="center" textRotation="90" wrapText="1"/>
    </xf>
    <xf numFmtId="14" fontId="7" fillId="5" borderId="13" xfId="0" applyNumberFormat="1" applyFont="1" applyFill="1" applyBorder="1" applyAlignment="1">
      <alignment horizontal="center" vertical="center" textRotation="90" wrapText="1"/>
    </xf>
    <xf numFmtId="14" fontId="9" fillId="5" borderId="12" xfId="0" applyNumberFormat="1" applyFont="1" applyFill="1" applyBorder="1" applyAlignment="1">
      <alignment horizontal="center" vertical="center" textRotation="90"/>
    </xf>
    <xf numFmtId="14" fontId="9" fillId="5" borderId="13" xfId="0" applyNumberFormat="1" applyFont="1" applyFill="1" applyBorder="1" applyAlignment="1">
      <alignment horizontal="center" vertical="center" textRotation="90"/>
    </xf>
    <xf numFmtId="165" fontId="11" fillId="5" borderId="18" xfId="0" applyNumberFormat="1" applyFont="1" applyFill="1" applyBorder="1" applyAlignment="1">
      <alignment vertical="center"/>
    </xf>
    <xf numFmtId="165" fontId="11" fillId="5" borderId="20" xfId="0" applyNumberFormat="1" applyFont="1" applyFill="1" applyBorder="1" applyAlignment="1">
      <alignment vertical="center"/>
    </xf>
    <xf numFmtId="165" fontId="11" fillId="5" borderId="24" xfId="0" applyNumberFormat="1" applyFont="1" applyFill="1" applyBorder="1" applyAlignment="1">
      <alignment vertical="center"/>
    </xf>
    <xf numFmtId="165" fontId="11" fillId="5" borderId="14" xfId="0" applyNumberFormat="1" applyFont="1" applyFill="1" applyBorder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5"/>
  <sheetViews>
    <sheetView tabSelected="1" zoomScale="80" zoomScaleNormal="80" workbookViewId="0">
      <selection activeCell="L16" sqref="L16"/>
    </sheetView>
  </sheetViews>
  <sheetFormatPr defaultRowHeight="14.4" x14ac:dyDescent="0.3"/>
  <cols>
    <col min="1" max="1" width="2.88671875" customWidth="1"/>
    <col min="2" max="2" width="10.109375" bestFit="1" customWidth="1"/>
    <col min="3" max="3" width="6.44140625" customWidth="1"/>
    <col min="4" max="4" width="26.33203125" customWidth="1"/>
    <col min="5" max="5" width="21" customWidth="1"/>
    <col min="6" max="6" width="12.6640625" customWidth="1"/>
    <col min="7" max="7" width="19.44140625" customWidth="1"/>
    <col min="8" max="8" width="17.77734375" customWidth="1"/>
    <col min="9" max="9" width="14.33203125" customWidth="1"/>
    <col min="10" max="10" width="9.21875" customWidth="1"/>
    <col min="12" max="12" width="64.5546875" customWidth="1"/>
    <col min="13" max="13" width="16.5546875" customWidth="1"/>
    <col min="14" max="14" width="35.21875" customWidth="1"/>
  </cols>
  <sheetData>
    <row r="2" spans="2:14" ht="43.2" customHeight="1" thickBot="1" x14ac:dyDescent="0.35">
      <c r="C2" s="1" t="s">
        <v>0</v>
      </c>
      <c r="D2" s="1" t="s">
        <v>1</v>
      </c>
      <c r="E2" s="2" t="s">
        <v>2</v>
      </c>
      <c r="F2" s="2" t="s">
        <v>3</v>
      </c>
      <c r="G2" s="2" t="s">
        <v>4</v>
      </c>
      <c r="H2" s="1" t="s">
        <v>5</v>
      </c>
      <c r="I2" s="1" t="s">
        <v>98</v>
      </c>
      <c r="J2" s="3" t="s">
        <v>99</v>
      </c>
      <c r="N2" s="54" t="s">
        <v>109</v>
      </c>
    </row>
    <row r="3" spans="2:14" ht="26.4" customHeight="1" x14ac:dyDescent="0.3">
      <c r="B3" s="89">
        <v>44530</v>
      </c>
      <c r="C3" s="61">
        <v>1</v>
      </c>
      <c r="D3" s="62" t="s">
        <v>6</v>
      </c>
      <c r="E3" s="63" t="s">
        <v>7</v>
      </c>
      <c r="F3" s="64">
        <v>44530</v>
      </c>
      <c r="G3" s="65">
        <v>15421.74</v>
      </c>
      <c r="H3" s="66">
        <v>1597.77</v>
      </c>
      <c r="I3" s="93">
        <v>6113.1</v>
      </c>
      <c r="J3" s="67">
        <f t="shared" ref="J3:J9" si="0">100%*H3/G3</f>
        <v>0.10360504067634392</v>
      </c>
      <c r="L3" s="59" t="s">
        <v>111</v>
      </c>
      <c r="N3" s="46"/>
    </row>
    <row r="4" spans="2:14" ht="26.4" customHeight="1" thickBot="1" x14ac:dyDescent="0.35">
      <c r="B4" s="90"/>
      <c r="C4" s="68">
        <v>2</v>
      </c>
      <c r="D4" s="69" t="s">
        <v>8</v>
      </c>
      <c r="E4" s="70" t="s">
        <v>9</v>
      </c>
      <c r="F4" s="71">
        <v>44530</v>
      </c>
      <c r="G4" s="72">
        <v>66567.600000000006</v>
      </c>
      <c r="H4" s="73">
        <v>15670.2</v>
      </c>
      <c r="I4" s="94">
        <v>17613.599999999999</v>
      </c>
      <c r="J4" s="74">
        <f t="shared" si="0"/>
        <v>0.23540280857354026</v>
      </c>
      <c r="L4" s="59"/>
      <c r="N4" s="46" t="s">
        <v>110</v>
      </c>
    </row>
    <row r="5" spans="2:14" ht="26.4" customHeight="1" x14ac:dyDescent="0.3">
      <c r="B5" s="91">
        <v>44561</v>
      </c>
      <c r="C5" s="75">
        <v>4</v>
      </c>
      <c r="D5" s="76" t="s">
        <v>10</v>
      </c>
      <c r="E5" s="77" t="s">
        <v>11</v>
      </c>
      <c r="F5" s="78">
        <v>44561</v>
      </c>
      <c r="G5" s="79">
        <v>1533651.06</v>
      </c>
      <c r="H5" s="80">
        <v>592906.52</v>
      </c>
      <c r="I5" s="95">
        <v>174046.44</v>
      </c>
      <c r="J5" s="81">
        <f t="shared" si="0"/>
        <v>0.38659805705738565</v>
      </c>
      <c r="L5" s="59"/>
      <c r="N5" s="47">
        <f>I3+I4+I5+I6+I7+I8+I9</f>
        <v>575953</v>
      </c>
    </row>
    <row r="6" spans="2:14" ht="26.4" customHeight="1" x14ac:dyDescent="0.3">
      <c r="B6" s="91"/>
      <c r="C6" s="82">
        <v>5</v>
      </c>
      <c r="D6" s="83" t="s">
        <v>14</v>
      </c>
      <c r="E6" s="84" t="s">
        <v>15</v>
      </c>
      <c r="F6" s="85">
        <v>44561</v>
      </c>
      <c r="G6" s="86">
        <v>756488.64</v>
      </c>
      <c r="H6" s="87">
        <v>92033.57</v>
      </c>
      <c r="I6" s="96">
        <v>286210.75</v>
      </c>
      <c r="J6" s="88">
        <f t="shared" si="0"/>
        <v>0.12165889232652589</v>
      </c>
    </row>
    <row r="7" spans="2:14" ht="26.4" customHeight="1" x14ac:dyDescent="0.3">
      <c r="B7" s="91"/>
      <c r="C7" s="82">
        <v>6</v>
      </c>
      <c r="D7" s="83" t="s">
        <v>18</v>
      </c>
      <c r="E7" s="84" t="s">
        <v>19</v>
      </c>
      <c r="F7" s="85">
        <v>44561</v>
      </c>
      <c r="G7" s="86">
        <v>195208.73</v>
      </c>
      <c r="H7" s="87">
        <v>80743.11</v>
      </c>
      <c r="I7" s="96">
        <v>16861.255000000001</v>
      </c>
      <c r="J7" s="88">
        <f t="shared" si="0"/>
        <v>0.41362448288045311</v>
      </c>
      <c r="N7" s="46" t="s">
        <v>107</v>
      </c>
    </row>
    <row r="8" spans="2:14" ht="26.4" customHeight="1" x14ac:dyDescent="0.3">
      <c r="B8" s="91"/>
      <c r="C8" s="82">
        <v>7</v>
      </c>
      <c r="D8" s="83" t="s">
        <v>12</v>
      </c>
      <c r="E8" s="84" t="s">
        <v>13</v>
      </c>
      <c r="F8" s="85">
        <v>44561</v>
      </c>
      <c r="G8" s="86">
        <v>305137.17</v>
      </c>
      <c r="H8" s="87">
        <v>82654.77</v>
      </c>
      <c r="I8" s="96">
        <v>69913.815000000002</v>
      </c>
      <c r="J8" s="88">
        <f t="shared" si="0"/>
        <v>0.27087742211150484</v>
      </c>
      <c r="L8" s="60" t="s">
        <v>112</v>
      </c>
      <c r="N8" s="55">
        <f>605655.18</f>
        <v>605655.18000000005</v>
      </c>
    </row>
    <row r="9" spans="2:14" ht="26.4" customHeight="1" thickBot="1" x14ac:dyDescent="0.35">
      <c r="B9" s="92"/>
      <c r="C9" s="68">
        <v>9</v>
      </c>
      <c r="D9" s="69" t="s">
        <v>16</v>
      </c>
      <c r="E9" s="70" t="s">
        <v>17</v>
      </c>
      <c r="F9" s="71">
        <v>44561</v>
      </c>
      <c r="G9" s="72">
        <v>21910.02</v>
      </c>
      <c r="H9" s="87">
        <v>5760.97</v>
      </c>
      <c r="I9" s="94">
        <v>5194.04</v>
      </c>
      <c r="J9" s="74">
        <f t="shared" si="0"/>
        <v>0.26293768787066374</v>
      </c>
      <c r="L9" s="60"/>
    </row>
    <row r="10" spans="2:14" ht="26.4" customHeight="1" x14ac:dyDescent="0.3">
      <c r="B10" s="56">
        <v>44651</v>
      </c>
      <c r="C10" s="39">
        <v>10</v>
      </c>
      <c r="D10" s="6" t="s">
        <v>24</v>
      </c>
      <c r="E10" s="13" t="s">
        <v>25</v>
      </c>
      <c r="F10" s="14">
        <v>44651</v>
      </c>
      <c r="G10" s="15">
        <v>682691.48</v>
      </c>
      <c r="H10" s="48">
        <v>121003.65</v>
      </c>
      <c r="I10" s="31">
        <v>220342.09</v>
      </c>
      <c r="J10" s="16">
        <f t="shared" ref="J10:J51" si="1">100%*H10/G10</f>
        <v>0.17724499798942855</v>
      </c>
      <c r="L10" s="60"/>
      <c r="N10" s="46" t="s">
        <v>108</v>
      </c>
    </row>
    <row r="11" spans="2:14" ht="26.4" customHeight="1" x14ac:dyDescent="0.3">
      <c r="B11" s="57"/>
      <c r="C11" s="40">
        <v>11</v>
      </c>
      <c r="D11" s="7" t="s">
        <v>44</v>
      </c>
      <c r="E11" s="17" t="s">
        <v>45</v>
      </c>
      <c r="F11" s="18">
        <v>44651</v>
      </c>
      <c r="G11" s="19">
        <v>28131.03</v>
      </c>
      <c r="H11" s="50">
        <v>3614.97</v>
      </c>
      <c r="I11" s="32">
        <v>10450.545</v>
      </c>
      <c r="J11" s="20">
        <f t="shared" si="1"/>
        <v>0.12850471525571583</v>
      </c>
      <c r="N11" s="55">
        <f>N8-N5</f>
        <v>29702.180000000051</v>
      </c>
    </row>
    <row r="12" spans="2:14" ht="26.4" customHeight="1" x14ac:dyDescent="0.3">
      <c r="B12" s="57"/>
      <c r="C12" s="40">
        <v>12</v>
      </c>
      <c r="D12" s="7" t="s">
        <v>26</v>
      </c>
      <c r="E12" s="17" t="s">
        <v>27</v>
      </c>
      <c r="F12" s="18">
        <v>44651</v>
      </c>
      <c r="G12" s="19">
        <v>253867.41</v>
      </c>
      <c r="H12" s="50">
        <v>39625.199999999997</v>
      </c>
      <c r="I12" s="32">
        <v>87308.505000000005</v>
      </c>
      <c r="J12" s="20">
        <f t="shared" si="1"/>
        <v>0.15608620263625014</v>
      </c>
      <c r="L12" s="45"/>
    </row>
    <row r="13" spans="2:14" ht="26.4" customHeight="1" x14ac:dyDescent="0.3">
      <c r="B13" s="57"/>
      <c r="C13" s="40">
        <v>13</v>
      </c>
      <c r="D13" s="49" t="s">
        <v>34</v>
      </c>
      <c r="E13" s="17" t="s">
        <v>35</v>
      </c>
      <c r="F13" s="18">
        <v>44651</v>
      </c>
      <c r="G13" s="19">
        <v>104120.92</v>
      </c>
      <c r="H13" s="50">
        <v>1602.85</v>
      </c>
      <c r="I13" s="50">
        <v>50457.61</v>
      </c>
      <c r="J13" s="51">
        <f t="shared" si="1"/>
        <v>1.5394120605157926E-2</v>
      </c>
    </row>
    <row r="14" spans="2:14" ht="26.4" customHeight="1" x14ac:dyDescent="0.3">
      <c r="B14" s="57"/>
      <c r="C14" s="40">
        <v>14</v>
      </c>
      <c r="D14" s="49" t="s">
        <v>20</v>
      </c>
      <c r="E14" s="17" t="s">
        <v>21</v>
      </c>
      <c r="F14" s="18">
        <v>44651</v>
      </c>
      <c r="G14" s="19">
        <v>273262.28000000003</v>
      </c>
      <c r="H14" s="50">
        <v>8428.73</v>
      </c>
      <c r="I14" s="50">
        <v>128202.41</v>
      </c>
      <c r="J14" s="51">
        <f t="shared" si="1"/>
        <v>3.0844835225703301E-2</v>
      </c>
    </row>
    <row r="15" spans="2:14" ht="26.4" customHeight="1" x14ac:dyDescent="0.3">
      <c r="B15" s="57"/>
      <c r="C15" s="40">
        <v>15</v>
      </c>
      <c r="D15" s="7" t="s">
        <v>42</v>
      </c>
      <c r="E15" s="17" t="s">
        <v>43</v>
      </c>
      <c r="F15" s="18">
        <v>44651</v>
      </c>
      <c r="G15" s="19">
        <v>7770.6</v>
      </c>
      <c r="H15" s="50">
        <v>2143.8000000000002</v>
      </c>
      <c r="I15" s="32">
        <v>1741.5</v>
      </c>
      <c r="J15" s="20">
        <f t="shared" si="1"/>
        <v>0.27588603196664352</v>
      </c>
    </row>
    <row r="16" spans="2:14" ht="26.4" customHeight="1" x14ac:dyDescent="0.3">
      <c r="B16" s="57"/>
      <c r="C16" s="40">
        <v>16</v>
      </c>
      <c r="D16" s="7" t="s">
        <v>22</v>
      </c>
      <c r="E16" s="17" t="s">
        <v>23</v>
      </c>
      <c r="F16" s="18">
        <v>44651</v>
      </c>
      <c r="G16" s="19">
        <v>194298.29</v>
      </c>
      <c r="H16" s="50">
        <v>33116.43</v>
      </c>
      <c r="I16" s="32">
        <v>64032.714999999997</v>
      </c>
      <c r="J16" s="20">
        <f t="shared" si="1"/>
        <v>0.17044118092856092</v>
      </c>
    </row>
    <row r="17" spans="2:10" ht="26.4" customHeight="1" x14ac:dyDescent="0.3">
      <c r="B17" s="57"/>
      <c r="C17" s="40">
        <v>17</v>
      </c>
      <c r="D17" s="7" t="s">
        <v>38</v>
      </c>
      <c r="E17" s="17" t="s">
        <v>39</v>
      </c>
      <c r="F17" s="18">
        <v>44651</v>
      </c>
      <c r="G17" s="19">
        <v>278592.8</v>
      </c>
      <c r="H17" s="50">
        <v>36025.06</v>
      </c>
      <c r="I17" s="32">
        <v>103271.34</v>
      </c>
      <c r="J17" s="20">
        <f t="shared" si="1"/>
        <v>0.12931080774521092</v>
      </c>
    </row>
    <row r="18" spans="2:10" ht="26.4" customHeight="1" x14ac:dyDescent="0.3">
      <c r="B18" s="57"/>
      <c r="C18" s="40">
        <v>18</v>
      </c>
      <c r="D18" s="49" t="s">
        <v>40</v>
      </c>
      <c r="E18" s="17" t="s">
        <v>41</v>
      </c>
      <c r="F18" s="18">
        <v>44651</v>
      </c>
      <c r="G18" s="19">
        <v>12884.57</v>
      </c>
      <c r="H18" s="50">
        <v>12340.29</v>
      </c>
      <c r="I18" s="50">
        <v>-5898.0050000000001</v>
      </c>
      <c r="J18" s="51">
        <f t="shared" si="1"/>
        <v>0.95775722433887989</v>
      </c>
    </row>
    <row r="19" spans="2:10" ht="26.4" customHeight="1" x14ac:dyDescent="0.3">
      <c r="B19" s="57"/>
      <c r="C19" s="40">
        <v>19</v>
      </c>
      <c r="D19" s="7" t="s">
        <v>36</v>
      </c>
      <c r="E19" s="17" t="s">
        <v>37</v>
      </c>
      <c r="F19" s="18">
        <v>44651</v>
      </c>
      <c r="G19" s="19">
        <v>55500.77</v>
      </c>
      <c r="H19" s="50">
        <v>23455.8171</v>
      </c>
      <c r="I19" s="32">
        <v>4294.5679</v>
      </c>
      <c r="J19" s="20">
        <f t="shared" si="1"/>
        <v>0.42262147173813985</v>
      </c>
    </row>
    <row r="20" spans="2:10" ht="26.4" customHeight="1" x14ac:dyDescent="0.3">
      <c r="B20" s="57"/>
      <c r="C20" s="40">
        <v>20</v>
      </c>
      <c r="D20" s="7" t="s">
        <v>28</v>
      </c>
      <c r="E20" s="17" t="s">
        <v>29</v>
      </c>
      <c r="F20" s="18">
        <v>44651</v>
      </c>
      <c r="G20" s="19">
        <v>29675.59</v>
      </c>
      <c r="H20" s="50">
        <v>11087.83</v>
      </c>
      <c r="I20" s="32">
        <v>3749.9650000000001</v>
      </c>
      <c r="J20" s="20">
        <f t="shared" si="1"/>
        <v>0.37363469437338903</v>
      </c>
    </row>
    <row r="21" spans="2:10" ht="26.4" customHeight="1" x14ac:dyDescent="0.3">
      <c r="B21" s="57"/>
      <c r="C21" s="40">
        <v>21</v>
      </c>
      <c r="D21" s="7" t="s">
        <v>30</v>
      </c>
      <c r="E21" s="17" t="s">
        <v>31</v>
      </c>
      <c r="F21" s="18">
        <v>44651</v>
      </c>
      <c r="G21" s="19">
        <v>137342.64000000001</v>
      </c>
      <c r="H21" s="50">
        <v>39894.1</v>
      </c>
      <c r="I21" s="32">
        <v>28777.22</v>
      </c>
      <c r="J21" s="20">
        <f t="shared" si="1"/>
        <v>0.29047133504933353</v>
      </c>
    </row>
    <row r="22" spans="2:10" ht="26.4" customHeight="1" thickBot="1" x14ac:dyDescent="0.35">
      <c r="B22" s="58"/>
      <c r="C22" s="41">
        <v>22</v>
      </c>
      <c r="D22" s="21" t="s">
        <v>32</v>
      </c>
      <c r="E22" s="9" t="s">
        <v>33</v>
      </c>
      <c r="F22" s="10">
        <v>44651</v>
      </c>
      <c r="G22" s="11">
        <v>308897.33</v>
      </c>
      <c r="H22" s="52">
        <v>32552.74</v>
      </c>
      <c r="I22" s="33">
        <v>121895.925</v>
      </c>
      <c r="J22" s="12">
        <f t="shared" si="1"/>
        <v>0.10538368848963504</v>
      </c>
    </row>
    <row r="23" spans="2:10" ht="26.4" customHeight="1" x14ac:dyDescent="0.3">
      <c r="B23" s="56">
        <v>44889</v>
      </c>
      <c r="C23" s="39">
        <v>23</v>
      </c>
      <c r="D23" s="6" t="s">
        <v>46</v>
      </c>
      <c r="E23" s="13" t="s">
        <v>47</v>
      </c>
      <c r="F23" s="14">
        <v>44889</v>
      </c>
      <c r="G23" s="15">
        <v>503632.41</v>
      </c>
      <c r="H23" s="48">
        <v>50185.57</v>
      </c>
      <c r="I23" s="31">
        <v>201630.63500000001</v>
      </c>
      <c r="J23" s="16">
        <f t="shared" si="1"/>
        <v>9.964722087682959E-2</v>
      </c>
    </row>
    <row r="24" spans="2:10" ht="26.4" customHeight="1" x14ac:dyDescent="0.3">
      <c r="B24" s="57"/>
      <c r="C24" s="40">
        <v>24</v>
      </c>
      <c r="D24" s="7" t="s">
        <v>48</v>
      </c>
      <c r="E24" s="17" t="s">
        <v>49</v>
      </c>
      <c r="F24" s="18">
        <v>44889</v>
      </c>
      <c r="G24" s="19">
        <v>338417.85</v>
      </c>
      <c r="H24" s="50">
        <v>34543.35</v>
      </c>
      <c r="I24" s="32">
        <v>134665.57500000001</v>
      </c>
      <c r="J24" s="20">
        <f t="shared" si="1"/>
        <v>0.10207307327317398</v>
      </c>
    </row>
    <row r="25" spans="2:10" ht="26.4" customHeight="1" x14ac:dyDescent="0.3">
      <c r="B25" s="57"/>
      <c r="C25" s="40">
        <v>25</v>
      </c>
      <c r="D25" s="7" t="s">
        <v>50</v>
      </c>
      <c r="E25" s="17" t="s">
        <v>51</v>
      </c>
      <c r="F25" s="18">
        <v>44889</v>
      </c>
      <c r="G25" s="19">
        <v>125865.68</v>
      </c>
      <c r="H25" s="50">
        <v>41688.68</v>
      </c>
      <c r="I25" s="32">
        <v>21244.16</v>
      </c>
      <c r="J25" s="20">
        <f t="shared" si="1"/>
        <v>0.33121562605469579</v>
      </c>
    </row>
    <row r="26" spans="2:10" ht="26.4" customHeight="1" x14ac:dyDescent="0.3">
      <c r="B26" s="57"/>
      <c r="C26" s="40">
        <v>26</v>
      </c>
      <c r="D26" s="7" t="s">
        <v>52</v>
      </c>
      <c r="E26" s="17" t="s">
        <v>53</v>
      </c>
      <c r="F26" s="18">
        <v>44889</v>
      </c>
      <c r="G26" s="19">
        <v>94550.78</v>
      </c>
      <c r="H26" s="50">
        <v>36165.640800000001</v>
      </c>
      <c r="I26" s="32">
        <v>11109.7492</v>
      </c>
      <c r="J26" s="20">
        <f t="shared" si="1"/>
        <v>0.38249965574054495</v>
      </c>
    </row>
    <row r="27" spans="2:10" ht="26.4" customHeight="1" x14ac:dyDescent="0.3">
      <c r="B27" s="57"/>
      <c r="C27" s="40">
        <v>27</v>
      </c>
      <c r="D27" s="7" t="s">
        <v>54</v>
      </c>
      <c r="E27" s="17" t="s">
        <v>55</v>
      </c>
      <c r="F27" s="18">
        <v>44889</v>
      </c>
      <c r="G27" s="19">
        <v>255929.05</v>
      </c>
      <c r="H27" s="50">
        <v>13675.91</v>
      </c>
      <c r="I27" s="32">
        <v>114288.61500000001</v>
      </c>
      <c r="J27" s="20">
        <f t="shared" si="1"/>
        <v>5.3436333233761471E-2</v>
      </c>
    </row>
    <row r="28" spans="2:10" ht="26.4" customHeight="1" x14ac:dyDescent="0.3">
      <c r="B28" s="57"/>
      <c r="C28" s="40">
        <v>28</v>
      </c>
      <c r="D28" s="7" t="s">
        <v>56</v>
      </c>
      <c r="E28" s="17" t="s">
        <v>57</v>
      </c>
      <c r="F28" s="18">
        <v>44889</v>
      </c>
      <c r="G28" s="19">
        <v>49696.92</v>
      </c>
      <c r="H28" s="50">
        <v>4416.93</v>
      </c>
      <c r="I28" s="32">
        <v>20431.53</v>
      </c>
      <c r="J28" s="20">
        <f t="shared" si="1"/>
        <v>8.8877338877338882E-2</v>
      </c>
    </row>
    <row r="29" spans="2:10" ht="26.4" customHeight="1" x14ac:dyDescent="0.3">
      <c r="B29" s="57"/>
      <c r="C29" s="40">
        <v>29</v>
      </c>
      <c r="D29" s="7" t="s">
        <v>58</v>
      </c>
      <c r="E29" s="17" t="s">
        <v>59</v>
      </c>
      <c r="F29" s="18">
        <v>44889</v>
      </c>
      <c r="G29" s="19">
        <v>8340.6299999999992</v>
      </c>
      <c r="H29" s="50">
        <v>752.76</v>
      </c>
      <c r="I29" s="32">
        <v>3417.5549999999998</v>
      </c>
      <c r="J29" s="20">
        <f t="shared" si="1"/>
        <v>9.0252175195398923E-2</v>
      </c>
    </row>
    <row r="30" spans="2:10" ht="26.4" customHeight="1" x14ac:dyDescent="0.3">
      <c r="B30" s="57"/>
      <c r="C30" s="40">
        <v>30</v>
      </c>
      <c r="D30" s="7" t="s">
        <v>60</v>
      </c>
      <c r="E30" s="17" t="s">
        <v>61</v>
      </c>
      <c r="F30" s="18">
        <v>44889</v>
      </c>
      <c r="G30" s="19">
        <v>13994</v>
      </c>
      <c r="H30" s="50">
        <v>0</v>
      </c>
      <c r="I30" s="32">
        <v>6997</v>
      </c>
      <c r="J30" s="20">
        <f t="shared" si="1"/>
        <v>0</v>
      </c>
    </row>
    <row r="31" spans="2:10" ht="26.4" customHeight="1" x14ac:dyDescent="0.3">
      <c r="B31" s="57"/>
      <c r="C31" s="40">
        <v>31</v>
      </c>
      <c r="D31" s="7" t="s">
        <v>62</v>
      </c>
      <c r="E31" s="17" t="s">
        <v>63</v>
      </c>
      <c r="F31" s="18">
        <v>44889</v>
      </c>
      <c r="G31" s="19">
        <v>920194.46</v>
      </c>
      <c r="H31" s="50">
        <v>33707.69</v>
      </c>
      <c r="I31" s="32">
        <v>426389.54</v>
      </c>
      <c r="J31" s="20">
        <f t="shared" si="1"/>
        <v>3.6631050788982149E-2</v>
      </c>
    </row>
    <row r="32" spans="2:10" ht="26.4" customHeight="1" x14ac:dyDescent="0.3">
      <c r="B32" s="57"/>
      <c r="C32" s="40">
        <v>32</v>
      </c>
      <c r="D32" s="7" t="s">
        <v>64</v>
      </c>
      <c r="E32" s="17" t="s">
        <v>65</v>
      </c>
      <c r="F32" s="18">
        <v>44889</v>
      </c>
      <c r="G32" s="19">
        <v>15346.71</v>
      </c>
      <c r="H32" s="50">
        <v>2407.11</v>
      </c>
      <c r="I32" s="32">
        <v>5266.2449999999999</v>
      </c>
      <c r="J32" s="20">
        <f t="shared" si="1"/>
        <v>0.15684860142662502</v>
      </c>
    </row>
    <row r="33" spans="2:14" ht="26.4" customHeight="1" x14ac:dyDescent="0.3">
      <c r="B33" s="57"/>
      <c r="C33" s="40">
        <v>33</v>
      </c>
      <c r="D33" s="7" t="s">
        <v>66</v>
      </c>
      <c r="E33" s="17" t="s">
        <v>67</v>
      </c>
      <c r="F33" s="18">
        <v>44889</v>
      </c>
      <c r="G33" s="19">
        <v>12896.5</v>
      </c>
      <c r="H33" s="50">
        <v>1168.5</v>
      </c>
      <c r="I33" s="32">
        <v>5279.75</v>
      </c>
      <c r="J33" s="20">
        <f t="shared" si="1"/>
        <v>9.0605978366223389E-2</v>
      </c>
    </row>
    <row r="34" spans="2:14" ht="26.4" customHeight="1" x14ac:dyDescent="0.3">
      <c r="B34" s="57"/>
      <c r="C34" s="40">
        <v>34</v>
      </c>
      <c r="D34" s="7" t="s">
        <v>68</v>
      </c>
      <c r="E34" s="17" t="s">
        <v>69</v>
      </c>
      <c r="F34" s="18">
        <v>44889</v>
      </c>
      <c r="G34" s="19">
        <v>3488.64</v>
      </c>
      <c r="H34" s="50">
        <v>0</v>
      </c>
      <c r="I34" s="32">
        <v>1744.32</v>
      </c>
      <c r="J34" s="20">
        <f t="shared" si="1"/>
        <v>0</v>
      </c>
    </row>
    <row r="35" spans="2:14" ht="26.4" customHeight="1" x14ac:dyDescent="0.3">
      <c r="B35" s="57"/>
      <c r="C35" s="40">
        <v>35</v>
      </c>
      <c r="D35" s="7" t="s">
        <v>70</v>
      </c>
      <c r="E35" s="17" t="s">
        <v>71</v>
      </c>
      <c r="F35" s="18">
        <v>44889</v>
      </c>
      <c r="G35" s="19">
        <v>25013.360000000001</v>
      </c>
      <c r="H35" s="50">
        <v>1474.15</v>
      </c>
      <c r="I35" s="32">
        <v>11032.53</v>
      </c>
      <c r="J35" s="20">
        <f t="shared" si="1"/>
        <v>5.8934505400314072E-2</v>
      </c>
    </row>
    <row r="36" spans="2:14" ht="26.4" customHeight="1" x14ac:dyDescent="0.3">
      <c r="B36" s="57"/>
      <c r="C36" s="40">
        <v>36</v>
      </c>
      <c r="D36" s="7" t="s">
        <v>72</v>
      </c>
      <c r="E36" s="17" t="s">
        <v>73</v>
      </c>
      <c r="F36" s="18">
        <v>44889</v>
      </c>
      <c r="G36" s="19">
        <v>45715.41</v>
      </c>
      <c r="H36" s="50">
        <v>11942.07</v>
      </c>
      <c r="I36" s="32">
        <v>10915.635</v>
      </c>
      <c r="J36" s="20">
        <f t="shared" si="1"/>
        <v>0.26122635671428951</v>
      </c>
    </row>
    <row r="37" spans="2:14" ht="26.4" customHeight="1" x14ac:dyDescent="0.3">
      <c r="B37" s="57"/>
      <c r="C37" s="40">
        <v>37</v>
      </c>
      <c r="D37" s="7" t="s">
        <v>74</v>
      </c>
      <c r="E37" s="17" t="s">
        <v>75</v>
      </c>
      <c r="F37" s="18">
        <v>44889</v>
      </c>
      <c r="G37" s="19">
        <v>32994.67</v>
      </c>
      <c r="H37" s="50">
        <v>0</v>
      </c>
      <c r="I37" s="32">
        <v>16497.334999999999</v>
      </c>
      <c r="J37" s="20">
        <f t="shared" si="1"/>
        <v>0</v>
      </c>
    </row>
    <row r="38" spans="2:14" ht="26.4" customHeight="1" x14ac:dyDescent="0.3">
      <c r="B38" s="57"/>
      <c r="C38" s="40">
        <v>38</v>
      </c>
      <c r="D38" s="7" t="s">
        <v>76</v>
      </c>
      <c r="E38" s="17" t="s">
        <v>77</v>
      </c>
      <c r="F38" s="18">
        <v>44889</v>
      </c>
      <c r="G38" s="19">
        <v>26904.12</v>
      </c>
      <c r="H38" s="50">
        <v>9460.6200000000008</v>
      </c>
      <c r="I38" s="32">
        <v>3991.44</v>
      </c>
      <c r="J38" s="20">
        <f t="shared" si="1"/>
        <v>0.35164205333606902</v>
      </c>
    </row>
    <row r="39" spans="2:14" ht="26.4" customHeight="1" x14ac:dyDescent="0.3">
      <c r="B39" s="57"/>
      <c r="C39" s="40">
        <v>39</v>
      </c>
      <c r="D39" s="7" t="s">
        <v>78</v>
      </c>
      <c r="E39" s="17" t="s">
        <v>79</v>
      </c>
      <c r="F39" s="18">
        <v>44889</v>
      </c>
      <c r="G39" s="19">
        <v>13030.62</v>
      </c>
      <c r="H39" s="50">
        <v>0</v>
      </c>
      <c r="I39" s="32">
        <v>6515.31</v>
      </c>
      <c r="J39" s="20">
        <f t="shared" si="1"/>
        <v>0</v>
      </c>
    </row>
    <row r="40" spans="2:14" ht="26.4" customHeight="1" x14ac:dyDescent="0.3">
      <c r="B40" s="57"/>
      <c r="C40" s="40">
        <v>40</v>
      </c>
      <c r="D40" s="49" t="s">
        <v>80</v>
      </c>
      <c r="E40" s="17" t="s">
        <v>81</v>
      </c>
      <c r="F40" s="18">
        <v>44889</v>
      </c>
      <c r="G40" s="19">
        <v>44360.7</v>
      </c>
      <c r="H40" s="50">
        <v>31229.7</v>
      </c>
      <c r="I40" s="50">
        <v>-9049.35</v>
      </c>
      <c r="J40" s="51">
        <f t="shared" si="1"/>
        <v>0.70399475211166651</v>
      </c>
    </row>
    <row r="41" spans="2:14" ht="26.4" customHeight="1" x14ac:dyDescent="0.3">
      <c r="B41" s="57"/>
      <c r="C41" s="40">
        <v>41</v>
      </c>
      <c r="D41" s="7" t="s">
        <v>96</v>
      </c>
      <c r="E41" s="17" t="s">
        <v>97</v>
      </c>
      <c r="F41" s="18">
        <v>44889</v>
      </c>
      <c r="G41" s="19">
        <v>51100.35</v>
      </c>
      <c r="H41" s="50">
        <v>0</v>
      </c>
      <c r="I41" s="32">
        <v>25550.174999999999</v>
      </c>
      <c r="J41" s="20">
        <f t="shared" si="1"/>
        <v>0</v>
      </c>
    </row>
    <row r="42" spans="2:14" ht="26.4" customHeight="1" x14ac:dyDescent="0.3">
      <c r="B42" s="57"/>
      <c r="C42" s="40">
        <v>42</v>
      </c>
      <c r="D42" s="7" t="s">
        <v>82</v>
      </c>
      <c r="E42" s="17" t="s">
        <v>83</v>
      </c>
      <c r="F42" s="18">
        <v>44889</v>
      </c>
      <c r="G42" s="19">
        <v>113761.05</v>
      </c>
      <c r="H42" s="50">
        <v>24175.03</v>
      </c>
      <c r="I42" s="32">
        <v>32705.494999999999</v>
      </c>
      <c r="J42" s="20">
        <f t="shared" si="1"/>
        <v>0.21250709271758653</v>
      </c>
    </row>
    <row r="43" spans="2:14" ht="26.4" customHeight="1" x14ac:dyDescent="0.3">
      <c r="B43" s="57"/>
      <c r="C43" s="40">
        <v>43</v>
      </c>
      <c r="D43" s="7" t="s">
        <v>84</v>
      </c>
      <c r="E43" s="17" t="s">
        <v>85</v>
      </c>
      <c r="F43" s="18">
        <v>44889</v>
      </c>
      <c r="G43" s="19">
        <v>10024.5</v>
      </c>
      <c r="H43" s="50">
        <v>1968</v>
      </c>
      <c r="I43" s="32">
        <v>3044.25</v>
      </c>
      <c r="J43" s="20">
        <f t="shared" si="1"/>
        <v>0.19631901840490798</v>
      </c>
    </row>
    <row r="44" spans="2:14" ht="26.4" customHeight="1" x14ac:dyDescent="0.3">
      <c r="B44" s="57"/>
      <c r="C44" s="40">
        <v>44</v>
      </c>
      <c r="D44" s="7" t="s">
        <v>86</v>
      </c>
      <c r="E44" s="17" t="s">
        <v>87</v>
      </c>
      <c r="F44" s="18">
        <v>44889</v>
      </c>
      <c r="G44" s="19">
        <v>70677.179999999993</v>
      </c>
      <c r="H44" s="50">
        <v>6729.95</v>
      </c>
      <c r="I44" s="32">
        <v>28608.639999999999</v>
      </c>
      <c r="J44" s="20">
        <f t="shared" si="1"/>
        <v>9.5220975143603642E-2</v>
      </c>
    </row>
    <row r="45" spans="2:14" ht="26.4" customHeight="1" x14ac:dyDescent="0.3">
      <c r="B45" s="57"/>
      <c r="C45" s="40">
        <v>45</v>
      </c>
      <c r="D45" s="7" t="s">
        <v>88</v>
      </c>
      <c r="E45" s="17" t="s">
        <v>89</v>
      </c>
      <c r="F45" s="18">
        <v>44889</v>
      </c>
      <c r="G45" s="19">
        <v>2241.7399999999998</v>
      </c>
      <c r="H45" s="50">
        <v>0</v>
      </c>
      <c r="I45" s="32">
        <v>1120.8699999999999</v>
      </c>
      <c r="J45" s="20">
        <f t="shared" si="1"/>
        <v>0</v>
      </c>
    </row>
    <row r="46" spans="2:14" ht="26.4" customHeight="1" x14ac:dyDescent="0.3">
      <c r="B46" s="57"/>
      <c r="C46" s="40">
        <v>46</v>
      </c>
      <c r="D46" s="7" t="s">
        <v>90</v>
      </c>
      <c r="E46" s="17" t="s">
        <v>91</v>
      </c>
      <c r="F46" s="18">
        <v>44889</v>
      </c>
      <c r="G46" s="19">
        <v>1643.28</v>
      </c>
      <c r="H46" s="50">
        <v>0</v>
      </c>
      <c r="I46" s="34">
        <v>821.64</v>
      </c>
      <c r="J46" s="20">
        <f t="shared" si="1"/>
        <v>0</v>
      </c>
      <c r="N46" s="45"/>
    </row>
    <row r="47" spans="2:14" ht="26.4" customHeight="1" x14ac:dyDescent="0.3">
      <c r="B47" s="57"/>
      <c r="C47" s="40">
        <v>47</v>
      </c>
      <c r="D47" s="7" t="s">
        <v>92</v>
      </c>
      <c r="E47" s="17" t="s">
        <v>93</v>
      </c>
      <c r="F47" s="18">
        <v>44889</v>
      </c>
      <c r="G47" s="19">
        <v>8217.6299999999992</v>
      </c>
      <c r="H47" s="53">
        <v>0</v>
      </c>
      <c r="I47" s="34">
        <v>4108.8149999999996</v>
      </c>
      <c r="J47" s="20">
        <f t="shared" si="1"/>
        <v>0</v>
      </c>
    </row>
    <row r="48" spans="2:14" ht="26.4" customHeight="1" thickBot="1" x14ac:dyDescent="0.35">
      <c r="B48" s="58"/>
      <c r="C48" s="41">
        <v>48</v>
      </c>
      <c r="D48" s="21" t="s">
        <v>94</v>
      </c>
      <c r="E48" s="9" t="s">
        <v>95</v>
      </c>
      <c r="F48" s="10">
        <v>44889</v>
      </c>
      <c r="G48" s="11">
        <v>264045</v>
      </c>
      <c r="H48" s="52">
        <v>41262.480000000003</v>
      </c>
      <c r="I48" s="35">
        <v>90760.02</v>
      </c>
      <c r="J48" s="12">
        <f t="shared" si="1"/>
        <v>0.15627063568709881</v>
      </c>
    </row>
    <row r="49" spans="2:10" ht="26.4" customHeight="1" x14ac:dyDescent="0.3">
      <c r="B49" s="56">
        <v>44948</v>
      </c>
      <c r="C49" s="42">
        <v>49</v>
      </c>
      <c r="D49" s="6" t="s">
        <v>105</v>
      </c>
      <c r="E49" s="22" t="s">
        <v>106</v>
      </c>
      <c r="F49" s="23">
        <v>45018</v>
      </c>
      <c r="G49" s="28">
        <v>13863.33</v>
      </c>
      <c r="H49" s="15">
        <v>0</v>
      </c>
      <c r="I49" s="36">
        <v>6931.665</v>
      </c>
      <c r="J49" s="16">
        <f t="shared" si="1"/>
        <v>0</v>
      </c>
    </row>
    <row r="50" spans="2:10" ht="26.4" customHeight="1" x14ac:dyDescent="0.3">
      <c r="B50" s="57"/>
      <c r="C50" s="43">
        <v>50</v>
      </c>
      <c r="D50" s="7" t="s">
        <v>101</v>
      </c>
      <c r="E50" s="24" t="s">
        <v>102</v>
      </c>
      <c r="F50" s="25">
        <v>44948</v>
      </c>
      <c r="G50" s="29">
        <v>123604.02</v>
      </c>
      <c r="H50" s="19">
        <v>3673.36</v>
      </c>
      <c r="I50" s="37">
        <v>58128.65</v>
      </c>
      <c r="J50" s="20">
        <f t="shared" si="1"/>
        <v>2.9718774518822284E-2</v>
      </c>
    </row>
    <row r="51" spans="2:10" ht="26.4" customHeight="1" thickBot="1" x14ac:dyDescent="0.35">
      <c r="B51" s="58"/>
      <c r="C51" s="44">
        <v>51</v>
      </c>
      <c r="D51" s="8" t="s">
        <v>103</v>
      </c>
      <c r="E51" s="26" t="s">
        <v>104</v>
      </c>
      <c r="F51" s="27">
        <v>44948</v>
      </c>
      <c r="G51" s="30">
        <v>19194.919999999998</v>
      </c>
      <c r="H51" s="11">
        <v>0</v>
      </c>
      <c r="I51" s="38">
        <v>9597.4599999999991</v>
      </c>
      <c r="J51" s="12">
        <f t="shared" si="1"/>
        <v>0</v>
      </c>
    </row>
    <row r="52" spans="2:10" ht="23.4" customHeight="1" x14ac:dyDescent="0.3">
      <c r="F52" s="4" t="s">
        <v>100</v>
      </c>
      <c r="G52" s="5">
        <f>SUM(G3:G51)</f>
        <v>8470166.1799999978</v>
      </c>
      <c r="H52" s="5">
        <f>SUM(H3:H51)</f>
        <v>1586885.8779000004</v>
      </c>
    </row>
    <row r="53" spans="2:10" ht="23.4" customHeight="1" x14ac:dyDescent="0.3"/>
    <row r="54" spans="2:10" ht="23.4" customHeight="1" x14ac:dyDescent="0.3"/>
    <row r="55" spans="2:10" ht="23.4" customHeight="1" x14ac:dyDescent="0.3"/>
    <row r="56" spans="2:10" ht="23.4" customHeight="1" x14ac:dyDescent="0.3"/>
    <row r="57" spans="2:10" ht="23.4" customHeight="1" x14ac:dyDescent="0.3"/>
    <row r="58" spans="2:10" ht="23.4" customHeight="1" x14ac:dyDescent="0.3"/>
    <row r="59" spans="2:10" ht="23.4" customHeight="1" x14ac:dyDescent="0.3"/>
    <row r="60" spans="2:10" ht="23.4" customHeight="1" x14ac:dyDescent="0.3"/>
    <row r="61" spans="2:10" ht="23.4" customHeight="1" x14ac:dyDescent="0.3"/>
    <row r="62" spans="2:10" ht="23.4" customHeight="1" x14ac:dyDescent="0.3"/>
    <row r="63" spans="2:10" ht="23.4" customHeight="1" x14ac:dyDescent="0.3"/>
    <row r="64" spans="2:10" ht="23.4" customHeight="1" x14ac:dyDescent="0.3"/>
    <row r="65" ht="23.4" customHeight="1" x14ac:dyDescent="0.3"/>
  </sheetData>
  <sortState ref="D6:J11">
    <sortCondition ref="D6:D11"/>
  </sortState>
  <mergeCells count="7">
    <mergeCell ref="L3:L5"/>
    <mergeCell ref="B3:B4"/>
    <mergeCell ref="B5:B9"/>
    <mergeCell ref="L8:L10"/>
    <mergeCell ref="B10:B22"/>
    <mergeCell ref="B23:B48"/>
    <mergeCell ref="B49:B5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18.10.2021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2021-10-18T10:19:42Z</cp:lastPrinted>
  <dcterms:created xsi:type="dcterms:W3CDTF">2021-09-17T07:07:36Z</dcterms:created>
  <dcterms:modified xsi:type="dcterms:W3CDTF">2021-10-18T10:20:37Z</dcterms:modified>
</cp:coreProperties>
</file>